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tropova_yuv\Desktop\"/>
    </mc:Choice>
  </mc:AlternateContent>
  <bookViews>
    <workbookView xWindow="0" yWindow="0" windowWidth="16440" windowHeight="9765"/>
  </bookViews>
  <sheets>
    <sheet name="Расчет" sheetId="1" r:id="rId1"/>
  </sheets>
  <definedNames>
    <definedName name="Z_EF5968A4_3386_4548_B1F7_F2B7A795E1F4_.wvu.PrintArea" localSheetId="0" hidden="1">Расчет!$A$6:$O$15</definedName>
    <definedName name="Z_EF5968A4_3386_4548_B1F7_F2B7A795E1F4_.wvu.Rows" localSheetId="0" hidden="1">Расчет!#REF!</definedName>
  </definedNames>
  <calcPr calcId="162913"/>
  <customWorkbookViews>
    <customWorkbookView name="Антропова Юлия Владиславовна - Личное представление" guid="{EF5968A4-3386-4548-B1F7-F2B7A795E1F4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J18" i="1"/>
  <c r="K18" i="1" s="1"/>
  <c r="L18" i="1"/>
  <c r="M18" i="1"/>
  <c r="N18" i="1" s="1"/>
  <c r="O18" i="1" s="1"/>
  <c r="I17" i="1"/>
  <c r="J17" i="1"/>
  <c r="K17" i="1" s="1"/>
  <c r="L17" i="1"/>
  <c r="M17" i="1"/>
  <c r="N17" i="1"/>
  <c r="O17" i="1" s="1"/>
  <c r="I16" i="1" l="1"/>
  <c r="M16" i="1" s="1"/>
  <c r="N16" i="1" s="1"/>
  <c r="O16" i="1" s="1"/>
  <c r="J16" i="1"/>
  <c r="J14" i="1"/>
  <c r="I14" i="1"/>
  <c r="M14" i="1" s="1"/>
  <c r="N14" i="1" s="1"/>
  <c r="O14" i="1" s="1"/>
  <c r="J15" i="1"/>
  <c r="I15" i="1"/>
  <c r="L15" i="1" s="1"/>
  <c r="A15" i="1"/>
  <c r="A16" i="1" s="1"/>
  <c r="A17" i="1" s="1"/>
  <c r="A18" i="1" s="1"/>
  <c r="K16" i="1" l="1"/>
  <c r="K14" i="1"/>
  <c r="L16" i="1"/>
  <c r="L14" i="1"/>
  <c r="K15" i="1"/>
  <c r="M15" i="1"/>
  <c r="N15" i="1" s="1"/>
  <c r="O15" i="1" s="1"/>
  <c r="O8" i="1" l="1"/>
  <c r="O9" i="1" s="1"/>
</calcChain>
</file>

<file path=xl/sharedStrings.xml><?xml version="1.0" encoding="utf-8"?>
<sst xmlns="http://schemas.openxmlformats.org/spreadsheetml/2006/main" count="44" uniqueCount="39">
  <si>
    <t>№</t>
  </si>
  <si>
    <t>Наименование предмета контракта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</si>
  <si>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</si>
  <si>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</si>
  <si>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</si>
  <si>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</si>
  <si>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Код ОКПД2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</si>
  <si>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</si>
  <si>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</si>
  <si>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</si>
  <si>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>Н(М)ЦК, ЦКЕП контракта с учетом округления цены за единицу (руб.)</t>
  </si>
  <si>
    <t>В результате проведенного расчета Н(М)ЦК составила:</t>
  </si>
  <si>
    <t>Подготовил:</t>
  </si>
  <si>
    <t xml:space="preserve">Обоснование начальной (максимальной) цены контракта
</t>
  </si>
  <si>
    <t>Исполнитель №1
КП вх. 
№______________
от _____________</t>
  </si>
  <si>
    <t>Исполнитель №2
КП вх. 
№______________
от _____________</t>
  </si>
  <si>
    <t>Исполнитель №3
КП вх. 
№______________
от _____________</t>
  </si>
  <si>
    <t>Проверил:</t>
  </si>
  <si>
    <t>(дата)                    (подпись)                  (И.О. Фамилия)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</si>
  <si>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</si>
  <si>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</si>
  <si>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</si>
  <si>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</si>
  <si>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</si>
  <si>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</si>
  <si>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</si>
  <si>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</si>
  <si>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</si>
  <si>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</si>
  <si>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</si>
  <si>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</si>
  <si>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</si>
  <si>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</si>
  <si>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</si>
  <si>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Средняя арифметическая цена за единицу</t>
  </si>
  <si>
    <t>Расчет Н(М)ЦК</t>
  </si>
  <si>
    <r>
      <t xml:space="preserve">Коэффициент вариации цен V, %
</t>
    </r>
    <r>
      <rPr>
        <i/>
        <sz val="8"/>
        <rFont val="Times New Roman"/>
        <family val="1"/>
        <charset val="204"/>
      </rPr>
      <t>(не должен превышать 33%)</t>
    </r>
  </si>
  <si>
    <t>Н(М)ЦК, ЦКЕП, 
определяемая методом сопоставимых рыночных цен (анализа рынка)*</t>
  </si>
  <si>
    <t>Товары, работы,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</si>
</sst>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0.0%"/>
  </numFmts>
  <fonts count="20" x14ac:knownFonts="1">
    <font>
      <sz val="11"/>
      <color theme="1"/>
      <name val="Calibri"/>
      <scheme val="minor"/>
    </font>
    <font>
      <sz val="12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1"/>
      <color theme="1"/>
      <name val="Calibri"/>
      <scheme val="minor"/>
    </font>
    <font>
      <b/>
      <sz val="14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name val="Times New Roman"/>
    </font>
    <font>
      <sz val="10"/>
      <color indexed="64"/>
      <name val="Times New Roman"/>
    </font>
    <font>
      <sz val="10"/>
      <color theme="1"/>
      <name val="Times New Roman"/>
    </font>
    <font>
      <b/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44" fontId="7" fillId="2" borderId="7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13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7" xfId="0" applyNumberFormat="1" applyFont="1" applyFill="1" applyBorder="1" applyAlignment="1" applyProtection="1">
      <alignment horizontal="center" vertical="center" wrapText="1"/>
      <protection locked="0"/>
    </xf>
    <xf numFmtId="44" fontId="5" fillId="4" borderId="2" xfId="1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15" fillId="0" borderId="0" xfId="0" applyFont="1"/>
    <xf numFmtId="0" fontId="15" fillId="0" borderId="6" xfId="0" applyFont="1" applyBorder="1"/>
    <xf numFmtId="0" fontId="5" fillId="3" borderId="10" xfId="0" applyFont="1" applyFill="1" applyBorder="1" applyAlignment="1">
      <alignment horizontal="center" vertical="center" wrapText="1"/>
    </xf>
    <xf numFmtId="44" fontId="7" fillId="2" borderId="16" xfId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 applyProtection="1">
      <alignment horizontal="left" vertical="center" wrapText="1"/>
      <protection locked="0"/>
    </xf>
    <xf numFmtId="44" fontId="7" fillId="2" borderId="2" xfId="1" applyFont="1" applyFill="1" applyBorder="1" applyAlignment="1">
      <alignment horizontal="center" vertical="center" wrapText="1"/>
    </xf>
    <xf numFmtId="44" fontId="5" fillId="2" borderId="7" xfId="1" applyFont="1" applyFill="1" applyBorder="1" applyAlignment="1">
      <alignment horizontal="center" vertical="center" wrapText="1"/>
    </xf>
    <xf numFmtId="44" fontId="5" fillId="2" borderId="2" xfId="1" applyFont="1" applyFill="1" applyBorder="1" applyAlignment="1">
      <alignment horizontal="center" vertical="center" wrapText="1"/>
    </xf>
    <xf numFmtId="43" fontId="6" fillId="2" borderId="7" xfId="2" applyFont="1" applyFill="1" applyBorder="1" applyAlignment="1">
      <alignment horizontal="center" vertical="center"/>
    </xf>
    <xf numFmtId="43" fontId="6" fillId="2" borderId="2" xfId="2" applyFont="1" applyFill="1" applyBorder="1" applyAlignment="1">
      <alignment horizontal="center" vertical="center"/>
    </xf>
    <xf numFmtId="164" fontId="6" fillId="2" borderId="7" xfId="3" applyNumberFormat="1" applyFont="1" applyFill="1" applyBorder="1" applyAlignment="1">
      <alignment horizontal="center" vertical="center"/>
    </xf>
    <xf numFmtId="164" fontId="6" fillId="2" borderId="2" xfId="3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44" fontId="8" fillId="3" borderId="2" xfId="1" applyFont="1" applyFill="1" applyBorder="1" applyAlignment="1">
      <alignment horizontal="center" vertical="center"/>
    </xf>
    <xf numFmtId="44" fontId="6" fillId="3" borderId="2" xfId="1" applyFont="1" applyFill="1" applyBorder="1"/>
    <xf numFmtId="0" fontId="15" fillId="0" borderId="0" xfId="0" applyFont="1" applyBorder="1"/>
    <xf numFmtId="9" fontId="5" fillId="0" borderId="16" xfId="0" applyNumberFormat="1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/>
    </xf>
    <xf numFmtId="0" fontId="8" fillId="3" borderId="20" xfId="0" applyFont="1" applyFill="1" applyBorder="1" applyAlignment="1">
      <alignment horizontal="right" vertical="center"/>
    </xf>
    <xf numFmtId="0" fontId="16" fillId="3" borderId="21" xfId="0" applyFont="1" applyFill="1" applyBorder="1" applyAlignment="1">
      <alignment horizontal="center" vertical="center" wrapText="1"/>
    </xf>
    <xf numFmtId="49" fontId="16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17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4" xfId="0" applyNumberFormat="1" applyFont="1" applyFill="1" applyBorder="1" applyAlignment="1" applyProtection="1">
      <alignment horizontal="center" vertical="center" wrapText="1"/>
      <protection locked="0"/>
    </xf>
    <xf numFmtId="44" fontId="16" fillId="4" borderId="4" xfId="1" applyFont="1" applyFill="1" applyBorder="1" applyAlignment="1" applyProtection="1">
      <alignment horizontal="center" vertical="center" wrapText="1"/>
      <protection locked="0"/>
    </xf>
    <xf numFmtId="44" fontId="16" fillId="2" borderId="9" xfId="1" applyFont="1" applyFill="1" applyBorder="1" applyAlignment="1">
      <alignment horizontal="center" vertical="center" wrapText="1"/>
    </xf>
    <xf numFmtId="43" fontId="18" fillId="2" borderId="9" xfId="2" applyFont="1" applyFill="1" applyBorder="1" applyAlignment="1">
      <alignment horizontal="center" vertical="center"/>
    </xf>
    <xf numFmtId="164" fontId="18" fillId="2" borderId="9" xfId="3" applyNumberFormat="1" applyFont="1" applyFill="1" applyBorder="1" applyAlignment="1">
      <alignment horizontal="center" vertical="center"/>
    </xf>
    <xf numFmtId="44" fontId="19" fillId="2" borderId="9" xfId="1" applyFont="1" applyFill="1" applyBorder="1" applyAlignment="1">
      <alignment horizontal="center" vertical="center" wrapText="1"/>
    </xf>
    <xf numFmtId="44" fontId="19" fillId="2" borderId="22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3" borderId="14" xfId="0" applyNumberFormat="1" applyFont="1" applyFill="1" applyBorder="1" applyAlignment="1">
      <alignment horizontal="center" vertical="top" wrapText="1"/>
    </xf>
    <xf numFmtId="2" fontId="3" fillId="3" borderId="15" xfId="0" applyNumberFormat="1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Процентный" xfId="3" builtinId="5"/>
    <cellStyle name="Финансовый" xfId="2" builtinId="3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/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64" formatCode="0.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4"/>
        <name val="Times New Roman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theme="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Таблица1" displayName="Таблица1" ref="A13:O18" totalsRowShown="0" headerRowDxfId="18" dataDxfId="16" headerRowBorderDxfId="17" tableBorderDxfId="15" dataCellStyle="Денежный">
  <autoFilter ref="A13:O18"/>
  <tableColumns count="15">
    <tableColumn id="1" name="1" dataDxfId="14">
      <calculatedColumnFormula>A13+1</calculatedColumnFormula>
    </tableColumn>
    <tableColumn id="2" name="2" dataDxfId="13"/>
    <tableColumn id="3" name="3" dataDxfId="12"/>
    <tableColumn id="4" name="4" dataDxfId="11"/>
    <tableColumn id="5" name="5" dataDxfId="10"/>
    <tableColumn id="6" name="6" dataDxfId="9" dataCellStyle="Денежный"/>
    <tableColumn id="7" name="7" dataDxfId="8" dataCellStyle="Денежный"/>
    <tableColumn id="8" name="8" dataDxfId="7" dataCellStyle="Денежный"/>
    <tableColumn id="9" name="9" dataDxfId="6" dataCellStyle="Денежный">
      <calculatedColumnFormula>AVERAGEA(F14:H14)</calculatedColumnFormula>
    </tableColumn>
    <tableColumn id="10" name="10" dataDxfId="5" dataCellStyle="Финансовый">
      <calculatedColumnFormula>_xlfn.STDEV.S(F14:H14)</calculatedColumnFormula>
    </tableColumn>
    <tableColumn id="11" name="11" dataDxfId="4" dataCellStyle="Процентный">
      <calculatedColumnFormula>J14/I14</calculatedColumnFormula>
    </tableColumn>
    <tableColumn id="12" name="12" dataDxfId="3" dataCellStyle="Денежный">
      <calculatedColumnFormula>I14*E14</calculatedColumnFormula>
    </tableColumn>
    <tableColumn id="13" name="13" dataDxfId="2" dataCellStyle="Денежный">
      <calculatedColumnFormula>I14</calculatedColumnFormula>
    </tableColumn>
    <tableColumn id="14" name="14" dataDxfId="1" dataCellStyle="Денежный">
      <calculatedColumnFormula>ROUNDDOWN(M14,2)</calculatedColumnFormula>
    </tableColumn>
    <tableColumn id="15" name="15" dataDxfId="0" dataCellStyle="Денежный">
      <calculatedColumnFormula>N14*E14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tabSelected="1" zoomScale="115" zoomScaleNormal="115" workbookViewId="0">
      <selection activeCell="G16" sqref="G16"/>
    </sheetView>
  </sheetViews>
  <sheetFormatPr defaultColWidth="8.7109375" defaultRowHeight="15" x14ac:dyDescent="0.25"/>
  <cols>
    <col min="1" max="1" width="4.5703125" style="19" bestFit="1" customWidth="1"/>
    <col min="2" max="2" width="29.140625" style="19" customWidth="1"/>
    <col min="3" max="3" width="8.5703125" style="19" bestFit="1" customWidth="1"/>
    <col min="4" max="4" width="6" style="19" bestFit="1" customWidth="1"/>
    <col min="5" max="5" width="5.42578125" style="19" bestFit="1" customWidth="1"/>
    <col min="6" max="8" width="12.7109375" style="19" customWidth="1"/>
    <col min="9" max="9" width="13.28515625" style="19" bestFit="1" customWidth="1"/>
    <col min="10" max="10" width="9.85546875" style="19" bestFit="1" customWidth="1"/>
    <col min="11" max="11" width="11.140625" style="19" customWidth="1"/>
    <col min="12" max="15" width="13.85546875" style="19" customWidth="1"/>
    <col min="16" max="16384" width="8.7109375" style="19"/>
  </cols>
  <sheetData>
    <row r="1" spans="1:15" x14ac:dyDescent="0.25">
      <c r="B1" s="19" t="s">
        <v>12</v>
      </c>
      <c r="M1" s="19" t="s">
        <v>17</v>
      </c>
    </row>
    <row r="4" spans="1:15" s="20" customFormat="1" ht="11.25" x14ac:dyDescent="0.2">
      <c r="B4" s="21" t="s">
        <v>18</v>
      </c>
      <c r="C4" s="21"/>
      <c r="M4" s="21" t="s">
        <v>18</v>
      </c>
      <c r="N4" s="21"/>
      <c r="O4" s="21"/>
    </row>
    <row r="5" spans="1:15" s="20" customFormat="1" ht="11.25" x14ac:dyDescent="0.2">
      <c r="B5" s="38"/>
      <c r="C5" s="38"/>
      <c r="M5" s="38"/>
      <c r="N5" s="38"/>
      <c r="O5" s="38"/>
    </row>
    <row r="6" spans="1:15" ht="20.25" customHeight="1" x14ac:dyDescent="0.25">
      <c r="A6" s="53" t="s">
        <v>13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ht="20.2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5" s="1" customFormat="1" ht="16.5" x14ac:dyDescent="0.25">
      <c r="B8" s="7"/>
      <c r="C8" s="7"/>
      <c r="D8" s="7"/>
      <c r="E8" s="7"/>
      <c r="F8" s="7"/>
      <c r="G8" s="7"/>
      <c r="K8" s="40"/>
      <c r="L8" s="40"/>
      <c r="M8" s="40"/>
      <c r="N8" s="41" t="s">
        <v>11</v>
      </c>
      <c r="O8" s="36" t="e">
        <f>SUM(O14:O990)</f>
        <v>#DIV/0!</v>
      </c>
    </row>
    <row r="9" spans="1:1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39">
        <v>0.02</v>
      </c>
      <c r="O9" s="37" t="e">
        <f>O8*2%</f>
        <v>#DIV/0!</v>
      </c>
    </row>
    <row r="10" spans="1:15" ht="20.25" customHeight="1" x14ac:dyDescent="0.25">
      <c r="A10" s="4"/>
      <c r="B10" s="4"/>
      <c r="C10" s="4"/>
      <c r="D10" s="4"/>
      <c r="E10" s="4"/>
      <c r="F10" s="3"/>
      <c r="G10" s="3"/>
      <c r="H10" s="3"/>
      <c r="I10" s="3"/>
      <c r="J10" s="3"/>
      <c r="K10" s="3"/>
      <c r="L10" s="4"/>
      <c r="M10" s="4"/>
      <c r="N10" s="4"/>
      <c r="O10" s="4"/>
    </row>
    <row r="11" spans="1:15" ht="31.5" customHeight="1" x14ac:dyDescent="0.25">
      <c r="A11" s="56" t="s">
        <v>0</v>
      </c>
      <c r="B11" s="56" t="s">
        <v>1</v>
      </c>
      <c r="C11" s="54" t="s">
        <v>6</v>
      </c>
      <c r="D11" s="54" t="s">
        <v>2</v>
      </c>
      <c r="E11" s="54" t="s">
        <v>3</v>
      </c>
      <c r="F11" s="64" t="s">
        <v>4</v>
      </c>
      <c r="G11" s="65"/>
      <c r="H11" s="66"/>
      <c r="I11" s="61" t="s">
        <v>5</v>
      </c>
      <c r="J11" s="62"/>
      <c r="K11" s="63"/>
      <c r="L11" s="58" t="s">
        <v>37</v>
      </c>
      <c r="M11" s="59"/>
      <c r="N11" s="59"/>
      <c r="O11" s="60"/>
    </row>
    <row r="12" spans="1:15" ht="75.599999999999994" customHeight="1" x14ac:dyDescent="0.25">
      <c r="A12" s="57"/>
      <c r="B12" s="57"/>
      <c r="C12" s="55"/>
      <c r="D12" s="55"/>
      <c r="E12" s="55"/>
      <c r="F12" s="2" t="s">
        <v>14</v>
      </c>
      <c r="G12" s="2" t="s">
        <v>15</v>
      </c>
      <c r="H12" s="2" t="s">
        <v>16</v>
      </c>
      <c r="I12" s="5" t="s">
        <v>34</v>
      </c>
      <c r="J12" s="5" t="s">
        <v>7</v>
      </c>
      <c r="K12" s="10" t="s">
        <v>36</v>
      </c>
      <c r="L12" s="35" t="s">
        <v>35</v>
      </c>
      <c r="M12" s="11" t="s">
        <v>8</v>
      </c>
      <c r="N12" s="11" t="s">
        <v>9</v>
      </c>
      <c r="O12" s="11" t="s">
        <v>10</v>
      </c>
    </row>
    <row r="13" spans="1:15" ht="15.75" thickBot="1" x14ac:dyDescent="0.3">
      <c r="A13" s="24" t="s">
        <v>19</v>
      </c>
      <c r="B13" s="25" t="s">
        <v>20</v>
      </c>
      <c r="C13" s="25" t="s">
        <v>21</v>
      </c>
      <c r="D13" s="25" t="s">
        <v>22</v>
      </c>
      <c r="E13" s="25" t="s">
        <v>23</v>
      </c>
      <c r="F13" s="25" t="s">
        <v>24</v>
      </c>
      <c r="G13" s="25" t="s">
        <v>25</v>
      </c>
      <c r="H13" s="25" t="s">
        <v>26</v>
      </c>
      <c r="I13" s="25" t="s">
        <v>27</v>
      </c>
      <c r="J13" s="25" t="s">
        <v>28</v>
      </c>
      <c r="K13" s="25" t="s">
        <v>29</v>
      </c>
      <c r="L13" s="25" t="s">
        <v>30</v>
      </c>
      <c r="M13" s="25" t="s">
        <v>31</v>
      </c>
      <c r="N13" s="25" t="s">
        <v>32</v>
      </c>
      <c r="O13" s="26" t="s">
        <v>33</v>
      </c>
    </row>
    <row r="14" spans="1:15" ht="15.75" thickTop="1" x14ac:dyDescent="0.25">
      <c r="A14" s="22">
        <v>1</v>
      </c>
      <c r="B14" s="14" t="s">
        <v>38</v>
      </c>
      <c r="C14" s="12"/>
      <c r="D14" s="17"/>
      <c r="E14" s="16"/>
      <c r="F14" s="18">
        <v>1</v>
      </c>
      <c r="G14" s="18">
        <v>1.5</v>
      </c>
      <c r="H14" s="18">
        <v>1.2</v>
      </c>
      <c r="I14" s="29">
        <f>AVERAGEA(F14:H14)</f>
        <v>1.2333333333333334</v>
      </c>
      <c r="J14" s="31">
        <f>_xlfn.STDEV.S(F14:H14)</f>
        <v>0.25166114784235771</v>
      </c>
      <c r="K14" s="33">
        <f>J14/I14</f>
        <v>0.20404957933164139</v>
      </c>
      <c r="L14" s="9">
        <f>I14*E14</f>
        <v>0</v>
      </c>
      <c r="M14" s="9">
        <f>I14</f>
        <v>1.2333333333333334</v>
      </c>
      <c r="N14" s="9">
        <f>ROUNDDOWN(M14,2)</f>
        <v>1.23</v>
      </c>
      <c r="O14" s="23">
        <f>N14*E14</f>
        <v>0</v>
      </c>
    </row>
    <row r="15" spans="1:15" x14ac:dyDescent="0.25">
      <c r="A15" s="6">
        <f>A14+1</f>
        <v>2</v>
      </c>
      <c r="B15" s="27" t="s">
        <v>38</v>
      </c>
      <c r="C15" s="13"/>
      <c r="D15" s="15"/>
      <c r="E15" s="16"/>
      <c r="F15" s="18"/>
      <c r="G15" s="18"/>
      <c r="H15" s="18"/>
      <c r="I15" s="30" t="e">
        <f>AVERAGEA(F15:H15)</f>
        <v>#DIV/0!</v>
      </c>
      <c r="J15" s="32" t="e">
        <f>_xlfn.STDEV.S(F15:H15)</f>
        <v>#DIV/0!</v>
      </c>
      <c r="K15" s="34" t="e">
        <f>J15/I15</f>
        <v>#DIV/0!</v>
      </c>
      <c r="L15" s="28" t="e">
        <f>I15*E15</f>
        <v>#DIV/0!</v>
      </c>
      <c r="M15" s="28" t="e">
        <f>I15</f>
        <v>#DIV/0!</v>
      </c>
      <c r="N15" s="28" t="e">
        <f>ROUNDDOWN(M15,2)</f>
        <v>#DIV/0!</v>
      </c>
      <c r="O15" s="28" t="e">
        <f>N15*E15</f>
        <v>#DIV/0!</v>
      </c>
    </row>
    <row r="16" spans="1:15" x14ac:dyDescent="0.25">
      <c r="A16" s="6">
        <f>A15+1</f>
        <v>3</v>
      </c>
      <c r="B16" s="27" t="s">
        <v>38</v>
      </c>
      <c r="C16" s="13"/>
      <c r="D16" s="15"/>
      <c r="E16" s="16"/>
      <c r="F16" s="18"/>
      <c r="G16" s="18"/>
      <c r="H16" s="18"/>
      <c r="I16" s="30" t="e">
        <f>AVERAGEA(F16:H16)</f>
        <v>#DIV/0!</v>
      </c>
      <c r="J16" s="32" t="e">
        <f>_xlfn.STDEV.S(F16:H16)</f>
        <v>#DIV/0!</v>
      </c>
      <c r="K16" s="34" t="e">
        <f>J16/I16</f>
        <v>#DIV/0!</v>
      </c>
      <c r="L16" s="28" t="e">
        <f>I16*E16</f>
        <v>#DIV/0!</v>
      </c>
      <c r="M16" s="28" t="e">
        <f>I16</f>
        <v>#DIV/0!</v>
      </c>
      <c r="N16" s="28" t="e">
        <f>ROUNDDOWN(M16,2)</f>
        <v>#DIV/0!</v>
      </c>
      <c r="O16" s="28" t="e">
        <f>N16*E16</f>
        <v>#DIV/0!</v>
      </c>
    </row>
    <row r="17" spans="1:15" x14ac:dyDescent="0.25">
      <c r="A17" s="42">
        <f>A16+1</f>
        <v>4</v>
      </c>
      <c r="B17" s="43" t="s">
        <v>38</v>
      </c>
      <c r="C17" s="44"/>
      <c r="D17" s="45"/>
      <c r="E17" s="46"/>
      <c r="F17" s="47"/>
      <c r="G17" s="47"/>
      <c r="H17" s="47"/>
      <c r="I17" s="48" t="e">
        <f>AVERAGEA(F17:H17)</f>
        <v>#DIV/0!</v>
      </c>
      <c r="J17" s="49" t="e">
        <f>_xlfn.STDEV.S(F17:H17)</f>
        <v>#DIV/0!</v>
      </c>
      <c r="K17" s="50" t="e">
        <f>J17/I17</f>
        <v>#DIV/0!</v>
      </c>
      <c r="L17" s="51" t="e">
        <f>I17*E17</f>
        <v>#DIV/0!</v>
      </c>
      <c r="M17" s="51" t="e">
        <f>I17</f>
        <v>#DIV/0!</v>
      </c>
      <c r="N17" s="51" t="e">
        <f>ROUNDDOWN(M17,2)</f>
        <v>#DIV/0!</v>
      </c>
      <c r="O17" s="52" t="e">
        <f>N17*E17</f>
        <v>#DIV/0!</v>
      </c>
    </row>
    <row r="18" spans="1:15" x14ac:dyDescent="0.25">
      <c r="A18" s="42">
        <f>A17+1</f>
        <v>5</v>
      </c>
      <c r="B18" s="43" t="s">
        <v>38</v>
      </c>
      <c r="C18" s="44"/>
      <c r="D18" s="45"/>
      <c r="E18" s="46"/>
      <c r="F18" s="47"/>
      <c r="G18" s="47"/>
      <c r="H18" s="47"/>
      <c r="I18" s="48" t="e">
        <f>AVERAGEA(F18:H18)</f>
        <v>#DIV/0!</v>
      </c>
      <c r="J18" s="49" t="e">
        <f>_xlfn.STDEV.S(F18:H18)</f>
        <v>#DIV/0!</v>
      </c>
      <c r="K18" s="50" t="e">
        <f>J18/I18</f>
        <v>#DIV/0!</v>
      </c>
      <c r="L18" s="51" t="e">
        <f>I18*E18</f>
        <v>#DIV/0!</v>
      </c>
      <c r="M18" s="51" t="e">
        <f>I18</f>
        <v>#DIV/0!</v>
      </c>
      <c r="N18" s="51" t="e">
        <f>ROUNDDOWN(M18,2)</f>
        <v>#DIV/0!</v>
      </c>
      <c r="O18" s="52" t="e">
        <f>N18*E18</f>
        <v>#DIV/0!</v>
      </c>
    </row>
  </sheetData>
  <customSheetViews>
    <customSheetView guid="{EF5968A4-3386-4548-B1F7-F2B7A795E1F4}" scale="115" hiddenRows="1">
      <selection activeCell="I5" sqref="I5"/>
      <pageMargins left="0.31496062992125984" right="0.11811023622047245" top="0.74803149606299213" bottom="0.74803149606299213" header="0" footer="0"/>
      <pageSetup paperSize="9" scale="66" firstPageNumber="2147483647" orientation="landscape" r:id="rId1"/>
    </customSheetView>
  </customSheetViews>
  <mergeCells count="9">
    <mergeCell ref="A6:O6"/>
    <mergeCell ref="C11:C12"/>
    <mergeCell ref="B11:B12"/>
    <mergeCell ref="A11:A12"/>
    <mergeCell ref="L11:O11"/>
    <mergeCell ref="I11:K11"/>
    <mergeCell ref="F11:H11"/>
    <mergeCell ref="E11:E12"/>
    <mergeCell ref="D11:D12"/>
  </mergeCells>
  <conditionalFormatting sqref="K14:K18">
    <cfRule type="cellIs" dxfId="20" priority="2" operator="greaterThan">
      <formula>0.33</formula>
    </cfRule>
  </conditionalFormatting>
  <conditionalFormatting sqref="I14:O18">
    <cfRule type="containsErrors" dxfId="19" priority="1">
      <formula>ISERROR(I14)</formula>
    </cfRule>
  </conditionalFormatting>
  <printOptions horizontalCentered="1"/>
  <pageMargins left="0.39370078740157483" right="0.39370078740157483" top="1.1811023622047245" bottom="0.59055118110236227" header="0" footer="0"/>
  <pageSetup paperSize="9" scale="76" firstPageNumber="2147483647" fitToHeight="0" orientation="landscape" blackAndWhite="1" errors="blank" r:id="rId2"/>
  <headerFooter>
    <oddHeader>&amp;LФГБОУВО "ИГУ"</oddHeader>
    <oddFooter>&amp;LПечать: &amp;D&amp;C&amp;8* Определение ЦКЕП контракта выполнено методом сопоставимых рыночных цен (Приказ Минэкономразвития РФ от 02.10.2013 N 567&amp;R&amp;P /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Волохова Елена Владимировна</dc:creator>
  <cp:lastModifiedBy>Антропова Юлия Владиславовна</cp:lastModifiedBy>
  <cp:revision>9</cp:revision>
  <cp:lastPrinted>2023-05-03T02:32:59Z</cp:lastPrinted>
  <dcterms:created xsi:type="dcterms:W3CDTF">2014-06-05T02:06:10Z</dcterms:created>
  <dcterms:modified xsi:type="dcterms:W3CDTF">2023-08-30T06:26:31Z</dcterms:modified>
</cp:coreProperties>
</file>